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br">#REF!</definedName>
    <definedName name="_xlnm.Print_Area" localSheetId="0">F6a!$A$1:$H$162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F6a!$1:$3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161" i="1" l="1"/>
  <c r="B161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H132" i="1" s="1"/>
  <c r="E132" i="1"/>
  <c r="D132" i="1"/>
  <c r="C132" i="1"/>
  <c r="H131" i="1"/>
  <c r="E131" i="1"/>
  <c r="H130" i="1"/>
  <c r="E130" i="1"/>
  <c r="H129" i="1"/>
  <c r="E129" i="1"/>
  <c r="G128" i="1"/>
  <c r="F128" i="1"/>
  <c r="H128" i="1" s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H88" i="1" s="1"/>
  <c r="H79" i="1" s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G80" i="1"/>
  <c r="F80" i="1"/>
  <c r="E80" i="1"/>
  <c r="D80" i="1"/>
  <c r="C80" i="1"/>
  <c r="G79" i="1"/>
  <c r="F79" i="1"/>
  <c r="E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G70" i="1"/>
  <c r="F70" i="1"/>
  <c r="H70" i="1" s="1"/>
  <c r="E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G33" i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H4" i="1" s="1"/>
  <c r="H154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E4" i="1"/>
  <c r="E154" i="1" s="1"/>
  <c r="D4" i="1"/>
  <c r="D154" i="1" s="1"/>
  <c r="C4" i="1"/>
  <c r="C154" i="1" s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<sst xmlns="http://schemas.openxmlformats.org/spreadsheetml/2006/main" count="283" uniqueCount="210">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</sst>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}"/>
    </font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4" fillId="0" borderId="0"/>
    <xf numFmtId="0" fontId="11" fillId="0" borderId="0"/>
    <xf numFmtId="164" fontId="1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7" fillId="0" borderId="0" applyFont="0" applyFill="0" applyBorder="0" applyAlignment="0" applyProtection="0"/>
    <xf numFmtId="166" fontId="18" fillId="0" borderId="0" applyFill="0" applyBorder="0" applyAlignment="0" applyProtection="0"/>
    <xf numFmtId="167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5" fillId="12" borderId="18" applyNumberFormat="0" applyProtection="0">
      <alignment horizontal="left" vertical="center" indent="1"/>
    </xf>
    <xf numFmtId="0" fontId="26" fillId="0" borderId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</cellStyleXfs>
  <cellXfs count="57">
    <xf numFmtId="0" fontId="0" fillId="0" borderId="0" xfId="0"/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0" borderId="0" xfId="1" applyFont="1"/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 indent="2"/>
    </xf>
    <xf numFmtId="4" fontId="7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top"/>
    </xf>
    <xf numFmtId="0" fontId="5" fillId="0" borderId="10" xfId="0" applyFont="1" applyBorder="1"/>
    <xf numFmtId="0" fontId="10" fillId="0" borderId="11" xfId="0" applyFont="1" applyBorder="1" applyAlignment="1">
      <alignment horizontal="left" vertical="center" indent="1"/>
    </xf>
    <xf numFmtId="4" fontId="10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indent="2"/>
    </xf>
    <xf numFmtId="4" fontId="11" fillId="0" borderId="12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5" fillId="0" borderId="13" xfId="0" applyFont="1" applyBorder="1"/>
    <xf numFmtId="0" fontId="11" fillId="0" borderId="14" xfId="0" applyFont="1" applyBorder="1" applyAlignment="1">
      <alignment horizontal="left" vertical="center"/>
    </xf>
    <xf numFmtId="4" fontId="11" fillId="0" borderId="9" xfId="0" applyNumberFormat="1" applyFont="1" applyBorder="1" applyAlignment="1">
      <alignment vertical="center"/>
    </xf>
    <xf numFmtId="0" fontId="12" fillId="0" borderId="0" xfId="2" applyFont="1" applyFill="1" applyProtection="1">
      <protection locked="0"/>
    </xf>
    <xf numFmtId="49" fontId="13" fillId="0" borderId="0" xfId="2" applyNumberFormat="1" applyFont="1" applyFill="1" applyAlignment="1" applyProtection="1">
      <alignment horizontal="left" vertical="top" wrapText="1"/>
      <protection locked="0"/>
    </xf>
    <xf numFmtId="4" fontId="13" fillId="0" borderId="0" xfId="2" applyNumberFormat="1" applyFont="1" applyFill="1" applyAlignment="1" applyProtection="1">
      <alignment horizontal="right" vertical="top"/>
      <protection locked="0"/>
    </xf>
    <xf numFmtId="0" fontId="14" fillId="0" borderId="0" xfId="1" applyFont="1"/>
    <xf numFmtId="0" fontId="13" fillId="0" borderId="0" xfId="1" applyFont="1" applyAlignment="1"/>
    <xf numFmtId="0" fontId="15" fillId="0" borderId="0" xfId="2" applyFont="1" applyFill="1" applyProtection="1">
      <protection locked="0"/>
    </xf>
    <xf numFmtId="0" fontId="14" fillId="0" borderId="0" xfId="1" applyFont="1" applyAlignment="1">
      <alignment wrapText="1"/>
    </xf>
    <xf numFmtId="0" fontId="4" fillId="0" borderId="0" xfId="1"/>
    <xf numFmtId="49" fontId="13" fillId="0" borderId="0" xfId="2" applyNumberFormat="1" applyFont="1" applyFill="1" applyProtection="1">
      <protection locked="0"/>
    </xf>
    <xf numFmtId="49" fontId="13" fillId="0" borderId="0" xfId="2" applyNumberFormat="1" applyFont="1" applyFill="1" applyAlignment="1" applyProtection="1">
      <alignment wrapText="1"/>
      <protection locked="0"/>
    </xf>
    <xf numFmtId="4" fontId="13" fillId="0" borderId="15" xfId="2" applyNumberFormat="1" applyFont="1" applyFill="1" applyBorder="1" applyProtection="1">
      <protection locked="0"/>
    </xf>
    <xf numFmtId="0" fontId="14" fillId="0" borderId="15" xfId="1" applyFont="1" applyBorder="1"/>
    <xf numFmtId="0" fontId="4" fillId="0" borderId="15" xfId="1" applyBorder="1"/>
    <xf numFmtId="0" fontId="15" fillId="0" borderId="16" xfId="2" applyFont="1" applyFill="1" applyBorder="1" applyAlignment="1" applyProtection="1">
      <alignment horizontal="center" wrapText="1"/>
      <protection locked="0"/>
    </xf>
    <xf numFmtId="0" fontId="13" fillId="0" borderId="0" xfId="2" applyFont="1" applyFill="1" applyProtection="1">
      <protection locked="0"/>
    </xf>
    <xf numFmtId="0" fontId="15" fillId="0" borderId="17" xfId="2" applyFont="1" applyFill="1" applyBorder="1" applyAlignment="1" applyProtection="1">
      <alignment horizontal="center"/>
      <protection locked="0"/>
    </xf>
    <xf numFmtId="0" fontId="16" fillId="0" borderId="0" xfId="2" applyFont="1" applyFill="1" applyBorder="1" applyAlignment="1" applyProtection="1">
      <alignment horizontal="center" vertical="top" wrapText="1"/>
      <protection locked="0"/>
    </xf>
    <xf numFmtId="0" fontId="16" fillId="0" borderId="0" xfId="2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wrapText="1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5">
          <cell r="A35">
            <v>0</v>
          </cell>
          <cell r="F3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62"/>
  <sheetViews>
    <sheetView showGridLines="0" tabSelected="1" workbookViewId="0">
      <selection activeCell="A5" sqref="A5:B5"/>
    </sheetView>
  </sheetViews>
  <sheetFormatPr baseColWidth="10" defaultColWidth="11.42578125" defaultRowHeight="12.75"/>
  <cols>
    <col min="1" max="1" width="4.140625" style="4" customWidth="1"/>
    <col min="2" max="2" width="53.140625" style="56" customWidth="1"/>
    <col min="3" max="3" width="11.28515625" style="4" bestFit="1" customWidth="1"/>
    <col min="4" max="4" width="12.5703125" style="4" customWidth="1"/>
    <col min="5" max="5" width="12" style="4" customWidth="1"/>
    <col min="6" max="6" width="11.42578125" style="4" customWidth="1"/>
    <col min="7" max="7" width="10.5703125" style="4" customWidth="1"/>
    <col min="8" max="8" width="13.28515625" style="4" bestFit="1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78768550.920000002</v>
      </c>
      <c r="D4" s="15">
        <f t="shared" ref="D4:H4" si="0">D5+D13+D23+D33+D43+D53+D57+D66+D70</f>
        <v>30077503.920000002</v>
      </c>
      <c r="E4" s="15">
        <f t="shared" si="0"/>
        <v>108846054.84</v>
      </c>
      <c r="F4" s="15">
        <f t="shared" si="0"/>
        <v>57197025.609999999</v>
      </c>
      <c r="G4" s="15">
        <f t="shared" si="0"/>
        <v>57174551.740000002</v>
      </c>
      <c r="H4" s="15">
        <f t="shared" si="0"/>
        <v>51649029.230000004</v>
      </c>
    </row>
    <row r="5" spans="1:8">
      <c r="A5" s="16" t="s">
        <v>10</v>
      </c>
      <c r="B5" s="17"/>
      <c r="C5" s="18">
        <f>SUM(C6:C12)</f>
        <v>46255679.920000002</v>
      </c>
      <c r="D5" s="18">
        <f t="shared" ref="D5:H5" si="1">SUM(D6:D12)</f>
        <v>3918910.4800000004</v>
      </c>
      <c r="E5" s="18">
        <f t="shared" si="1"/>
        <v>50174590.400000006</v>
      </c>
      <c r="F5" s="18">
        <f t="shared" si="1"/>
        <v>30854083.580000002</v>
      </c>
      <c r="G5" s="18">
        <f t="shared" si="1"/>
        <v>30854083.580000002</v>
      </c>
      <c r="H5" s="18">
        <f t="shared" si="1"/>
        <v>19320506.820000004</v>
      </c>
    </row>
    <row r="6" spans="1:8">
      <c r="A6" s="19" t="s">
        <v>11</v>
      </c>
      <c r="B6" s="20" t="s">
        <v>12</v>
      </c>
      <c r="C6" s="21">
        <v>10731972</v>
      </c>
      <c r="D6" s="21">
        <v>337966.75</v>
      </c>
      <c r="E6" s="21">
        <f>C6+D6</f>
        <v>11069938.75</v>
      </c>
      <c r="F6" s="21">
        <v>7662191.8399999999</v>
      </c>
      <c r="G6" s="21">
        <v>7662191.8399999999</v>
      </c>
      <c r="H6" s="21">
        <f>E6-F6</f>
        <v>3407746.91</v>
      </c>
    </row>
    <row r="7" spans="1:8">
      <c r="A7" s="19" t="s">
        <v>13</v>
      </c>
      <c r="B7" s="20" t="s">
        <v>14</v>
      </c>
      <c r="C7" s="21">
        <v>5000000</v>
      </c>
      <c r="D7" s="21">
        <v>1171664.54</v>
      </c>
      <c r="E7" s="21">
        <f t="shared" ref="E7:E12" si="2">C7+D7</f>
        <v>6171664.54</v>
      </c>
      <c r="F7" s="21">
        <v>3877793.56</v>
      </c>
      <c r="G7" s="21">
        <v>3877793.56</v>
      </c>
      <c r="H7" s="21">
        <f t="shared" ref="H7:H70" si="3">E7-F7</f>
        <v>2293870.98</v>
      </c>
    </row>
    <row r="8" spans="1:8">
      <c r="A8" s="19" t="s">
        <v>15</v>
      </c>
      <c r="B8" s="20" t="s">
        <v>16</v>
      </c>
      <c r="C8" s="21">
        <v>14449997</v>
      </c>
      <c r="D8" s="21">
        <v>371133.07</v>
      </c>
      <c r="E8" s="21">
        <f t="shared" si="2"/>
        <v>14821130.07</v>
      </c>
      <c r="F8" s="21">
        <v>6934278.6299999999</v>
      </c>
      <c r="G8" s="21">
        <v>6934278.6299999999</v>
      </c>
      <c r="H8" s="21">
        <f t="shared" si="3"/>
        <v>7886851.4400000004</v>
      </c>
    </row>
    <row r="9" spans="1:8">
      <c r="A9" s="19" t="s">
        <v>17</v>
      </c>
      <c r="B9" s="20" t="s">
        <v>18</v>
      </c>
      <c r="C9" s="21">
        <v>3622818.92</v>
      </c>
      <c r="D9" s="21">
        <v>251380.11</v>
      </c>
      <c r="E9" s="21">
        <f t="shared" si="2"/>
        <v>3874199.03</v>
      </c>
      <c r="F9" s="21">
        <v>2503995.7000000002</v>
      </c>
      <c r="G9" s="21">
        <v>2503995.7000000002</v>
      </c>
      <c r="H9" s="21">
        <f t="shared" si="3"/>
        <v>1370203.3299999996</v>
      </c>
    </row>
    <row r="10" spans="1:8">
      <c r="A10" s="19" t="s">
        <v>19</v>
      </c>
      <c r="B10" s="20" t="s">
        <v>20</v>
      </c>
      <c r="C10" s="21">
        <v>12350464</v>
      </c>
      <c r="D10" s="21">
        <v>1782142.62</v>
      </c>
      <c r="E10" s="21">
        <f t="shared" si="2"/>
        <v>14132606.620000001</v>
      </c>
      <c r="F10" s="21">
        <v>9822259.8699999992</v>
      </c>
      <c r="G10" s="21">
        <v>9822259.8699999992</v>
      </c>
      <c r="H10" s="21">
        <f t="shared" si="3"/>
        <v>4310346.7500000019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100428</v>
      </c>
      <c r="D12" s="21">
        <v>4623.3900000000003</v>
      </c>
      <c r="E12" s="21">
        <f t="shared" si="2"/>
        <v>105051.39</v>
      </c>
      <c r="F12" s="21">
        <v>53563.98</v>
      </c>
      <c r="G12" s="21">
        <v>53563.98</v>
      </c>
      <c r="H12" s="21">
        <f t="shared" si="3"/>
        <v>51487.409999999996</v>
      </c>
    </row>
    <row r="13" spans="1:8">
      <c r="A13" s="16" t="s">
        <v>25</v>
      </c>
      <c r="B13" s="17"/>
      <c r="C13" s="18">
        <f>SUM(C14:C22)</f>
        <v>2438950</v>
      </c>
      <c r="D13" s="18">
        <f t="shared" ref="D13:G13" si="4">SUM(D14:D22)</f>
        <v>1238203.25</v>
      </c>
      <c r="E13" s="18">
        <f t="shared" si="4"/>
        <v>3677153.25</v>
      </c>
      <c r="F13" s="18">
        <f t="shared" si="4"/>
        <v>2734768.31</v>
      </c>
      <c r="G13" s="18">
        <f t="shared" si="4"/>
        <v>2734032.31</v>
      </c>
      <c r="H13" s="18">
        <f t="shared" si="3"/>
        <v>942384.94</v>
      </c>
    </row>
    <row r="14" spans="1:8">
      <c r="A14" s="19" t="s">
        <v>26</v>
      </c>
      <c r="B14" s="20" t="s">
        <v>27</v>
      </c>
      <c r="C14" s="21">
        <v>327079.36</v>
      </c>
      <c r="D14" s="21">
        <v>149024.85999999999</v>
      </c>
      <c r="E14" s="21">
        <f t="shared" ref="E14:E22" si="5">C14+D14</f>
        <v>476104.22</v>
      </c>
      <c r="F14" s="21">
        <v>357370.75</v>
      </c>
      <c r="G14" s="21">
        <v>357370.75</v>
      </c>
      <c r="H14" s="21">
        <f t="shared" si="3"/>
        <v>118733.46999999997</v>
      </c>
    </row>
    <row r="15" spans="1:8">
      <c r="A15" s="19" t="s">
        <v>28</v>
      </c>
      <c r="B15" s="20" t="s">
        <v>29</v>
      </c>
      <c r="C15" s="21">
        <v>272967.40000000002</v>
      </c>
      <c r="D15" s="21">
        <v>281016.51</v>
      </c>
      <c r="E15" s="21">
        <f t="shared" si="5"/>
        <v>553983.91</v>
      </c>
      <c r="F15" s="21">
        <v>450453.36</v>
      </c>
      <c r="G15" s="21">
        <v>450453.36</v>
      </c>
      <c r="H15" s="21">
        <f t="shared" si="3"/>
        <v>103530.55000000005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228500</v>
      </c>
      <c r="D17" s="21">
        <v>578701.04</v>
      </c>
      <c r="E17" s="21">
        <f t="shared" si="5"/>
        <v>807201.04</v>
      </c>
      <c r="F17" s="21">
        <v>674408.47</v>
      </c>
      <c r="G17" s="21">
        <v>673672.47</v>
      </c>
      <c r="H17" s="21">
        <f t="shared" si="3"/>
        <v>132792.57000000007</v>
      </c>
    </row>
    <row r="18" spans="1:8">
      <c r="A18" s="19" t="s">
        <v>34</v>
      </c>
      <c r="B18" s="20" t="s">
        <v>35</v>
      </c>
      <c r="C18" s="21">
        <v>6929</v>
      </c>
      <c r="D18" s="21">
        <v>-797.24</v>
      </c>
      <c r="E18" s="21">
        <f t="shared" si="5"/>
        <v>6131.76</v>
      </c>
      <c r="F18" s="21">
        <v>5821.47</v>
      </c>
      <c r="G18" s="21">
        <v>5821.47</v>
      </c>
      <c r="H18" s="21">
        <f t="shared" si="3"/>
        <v>310.28999999999996</v>
      </c>
    </row>
    <row r="19" spans="1:8">
      <c r="A19" s="19" t="s">
        <v>36</v>
      </c>
      <c r="B19" s="20" t="s">
        <v>37</v>
      </c>
      <c r="C19" s="21">
        <v>933280</v>
      </c>
      <c r="D19" s="21">
        <v>0</v>
      </c>
      <c r="E19" s="21">
        <f t="shared" si="5"/>
        <v>933280</v>
      </c>
      <c r="F19" s="21">
        <v>816280.67</v>
      </c>
      <c r="G19" s="21">
        <v>816280.67</v>
      </c>
      <c r="H19" s="21">
        <f t="shared" si="3"/>
        <v>116999.32999999996</v>
      </c>
    </row>
    <row r="20" spans="1:8">
      <c r="A20" s="19" t="s">
        <v>38</v>
      </c>
      <c r="B20" s="20" t="s">
        <v>39</v>
      </c>
      <c r="C20" s="21">
        <v>405603.6</v>
      </c>
      <c r="D20" s="21">
        <v>-1443.4</v>
      </c>
      <c r="E20" s="21">
        <f t="shared" si="5"/>
        <v>404160.19999999995</v>
      </c>
      <c r="F20" s="21">
        <v>3647.04</v>
      </c>
      <c r="G20" s="21">
        <v>3647.04</v>
      </c>
      <c r="H20" s="21">
        <f t="shared" si="3"/>
        <v>400513.16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264590.64</v>
      </c>
      <c r="D22" s="21">
        <v>231701.48</v>
      </c>
      <c r="E22" s="21">
        <f t="shared" si="5"/>
        <v>496292.12</v>
      </c>
      <c r="F22" s="21">
        <v>426786.55</v>
      </c>
      <c r="G22" s="21">
        <v>426786.55</v>
      </c>
      <c r="H22" s="21">
        <f t="shared" si="3"/>
        <v>69505.570000000007</v>
      </c>
    </row>
    <row r="23" spans="1:8">
      <c r="A23" s="16" t="s">
        <v>44</v>
      </c>
      <c r="B23" s="17"/>
      <c r="C23" s="18">
        <f>SUM(C24:C32)</f>
        <v>17653921</v>
      </c>
      <c r="D23" s="18">
        <f t="shared" ref="D23:G23" si="6">SUM(D24:D32)</f>
        <v>16214739.82</v>
      </c>
      <c r="E23" s="18">
        <f t="shared" si="6"/>
        <v>33868660.82</v>
      </c>
      <c r="F23" s="18">
        <f t="shared" si="6"/>
        <v>22925220.969999999</v>
      </c>
      <c r="G23" s="18">
        <f t="shared" si="6"/>
        <v>22903483.100000001</v>
      </c>
      <c r="H23" s="18">
        <f t="shared" si="3"/>
        <v>10943439.850000001</v>
      </c>
    </row>
    <row r="24" spans="1:8">
      <c r="A24" s="19" t="s">
        <v>45</v>
      </c>
      <c r="B24" s="20" t="s">
        <v>46</v>
      </c>
      <c r="C24" s="21">
        <v>9534327</v>
      </c>
      <c r="D24" s="21">
        <v>807007.01</v>
      </c>
      <c r="E24" s="21">
        <f t="shared" ref="E24:E32" si="7">C24+D24</f>
        <v>10341334.01</v>
      </c>
      <c r="F24" s="21">
        <v>7682981.1900000004</v>
      </c>
      <c r="G24" s="21">
        <v>7677143.1900000004</v>
      </c>
      <c r="H24" s="21">
        <f t="shared" si="3"/>
        <v>2658352.8199999994</v>
      </c>
    </row>
    <row r="25" spans="1:8">
      <c r="A25" s="19" t="s">
        <v>47</v>
      </c>
      <c r="B25" s="20" t="s">
        <v>48</v>
      </c>
      <c r="C25" s="21">
        <v>2431817.98</v>
      </c>
      <c r="D25" s="21">
        <v>-463514.35</v>
      </c>
      <c r="E25" s="21">
        <f t="shared" si="7"/>
        <v>1968303.63</v>
      </c>
      <c r="F25" s="21">
        <v>830003.49</v>
      </c>
      <c r="G25" s="21">
        <v>830003.49</v>
      </c>
      <c r="H25" s="21">
        <f t="shared" si="3"/>
        <v>1138300.1399999999</v>
      </c>
    </row>
    <row r="26" spans="1:8">
      <c r="A26" s="19" t="s">
        <v>49</v>
      </c>
      <c r="B26" s="20" t="s">
        <v>50</v>
      </c>
      <c r="C26" s="21">
        <v>1203221.02</v>
      </c>
      <c r="D26" s="21">
        <v>4180196.89</v>
      </c>
      <c r="E26" s="21">
        <f t="shared" si="7"/>
        <v>5383417.9100000001</v>
      </c>
      <c r="F26" s="21">
        <v>1680602.78</v>
      </c>
      <c r="G26" s="21">
        <v>1680602.78</v>
      </c>
      <c r="H26" s="21">
        <f t="shared" si="3"/>
        <v>3702815.13</v>
      </c>
    </row>
    <row r="27" spans="1:8">
      <c r="A27" s="19" t="s">
        <v>51</v>
      </c>
      <c r="B27" s="20" t="s">
        <v>52</v>
      </c>
      <c r="C27" s="21">
        <v>431800</v>
      </c>
      <c r="D27" s="21">
        <v>168568.76</v>
      </c>
      <c r="E27" s="21">
        <f t="shared" si="7"/>
        <v>600368.76</v>
      </c>
      <c r="F27" s="21">
        <v>586821.1</v>
      </c>
      <c r="G27" s="21">
        <v>586821.1</v>
      </c>
      <c r="H27" s="21">
        <f t="shared" si="3"/>
        <v>13547.660000000033</v>
      </c>
    </row>
    <row r="28" spans="1:8">
      <c r="A28" s="19" t="s">
        <v>53</v>
      </c>
      <c r="B28" s="20" t="s">
        <v>54</v>
      </c>
      <c r="C28" s="21">
        <v>1343380</v>
      </c>
      <c r="D28" s="21">
        <v>5415487.0999999996</v>
      </c>
      <c r="E28" s="21">
        <f t="shared" si="7"/>
        <v>6758867.0999999996</v>
      </c>
      <c r="F28" s="21">
        <v>5629999.2000000002</v>
      </c>
      <c r="G28" s="21">
        <v>5629999.2000000002</v>
      </c>
      <c r="H28" s="21">
        <f t="shared" si="3"/>
        <v>1128867.8999999994</v>
      </c>
    </row>
    <row r="29" spans="1:8">
      <c r="A29" s="19" t="s">
        <v>55</v>
      </c>
      <c r="B29" s="20" t="s">
        <v>56</v>
      </c>
      <c r="C29" s="21">
        <v>700000</v>
      </c>
      <c r="D29" s="21">
        <v>4898918</v>
      </c>
      <c r="E29" s="21">
        <f t="shared" si="7"/>
        <v>5598918</v>
      </c>
      <c r="F29" s="21">
        <v>4055663.42</v>
      </c>
      <c r="G29" s="21">
        <v>4055663.42</v>
      </c>
      <c r="H29" s="21">
        <f t="shared" si="3"/>
        <v>1543254.58</v>
      </c>
    </row>
    <row r="30" spans="1:8">
      <c r="A30" s="19" t="s">
        <v>57</v>
      </c>
      <c r="B30" s="20" t="s">
        <v>58</v>
      </c>
      <c r="C30" s="21">
        <v>837211</v>
      </c>
      <c r="D30" s="21">
        <v>780374.88</v>
      </c>
      <c r="E30" s="21">
        <f t="shared" si="7"/>
        <v>1617585.88</v>
      </c>
      <c r="F30" s="21">
        <v>1302682.8999999999</v>
      </c>
      <c r="G30" s="21">
        <v>1287923.03</v>
      </c>
      <c r="H30" s="21">
        <f t="shared" si="3"/>
        <v>314902.98</v>
      </c>
    </row>
    <row r="31" spans="1:8">
      <c r="A31" s="19" t="s">
        <v>59</v>
      </c>
      <c r="B31" s="20" t="s">
        <v>60</v>
      </c>
      <c r="C31" s="21">
        <v>194600</v>
      </c>
      <c r="D31" s="21">
        <v>499488.43</v>
      </c>
      <c r="E31" s="21">
        <f t="shared" si="7"/>
        <v>694088.42999999993</v>
      </c>
      <c r="F31" s="21">
        <v>554510.37</v>
      </c>
      <c r="G31" s="21">
        <v>553534.37</v>
      </c>
      <c r="H31" s="21">
        <f t="shared" si="3"/>
        <v>139578.05999999994</v>
      </c>
    </row>
    <row r="32" spans="1:8">
      <c r="A32" s="19" t="s">
        <v>61</v>
      </c>
      <c r="B32" s="20" t="s">
        <v>62</v>
      </c>
      <c r="C32" s="21">
        <v>977564</v>
      </c>
      <c r="D32" s="21">
        <v>-71786.899999999994</v>
      </c>
      <c r="E32" s="21">
        <f t="shared" si="7"/>
        <v>905777.1</v>
      </c>
      <c r="F32" s="21">
        <v>601956.52</v>
      </c>
      <c r="G32" s="21">
        <v>601792.52</v>
      </c>
      <c r="H32" s="21">
        <f t="shared" si="3"/>
        <v>303820.57999999996</v>
      </c>
    </row>
    <row r="33" spans="1:8" ht="25.5" customHeight="1">
      <c r="A33" s="16" t="s">
        <v>63</v>
      </c>
      <c r="B33" s="17"/>
      <c r="C33" s="18">
        <f>SUM(C34:C42)</f>
        <v>120000</v>
      </c>
      <c r="D33" s="18">
        <f t="shared" ref="D33:G33" si="8">SUM(D34:D42)</f>
        <v>150980</v>
      </c>
      <c r="E33" s="18">
        <f t="shared" si="8"/>
        <v>270980</v>
      </c>
      <c r="F33" s="18">
        <f t="shared" si="8"/>
        <v>251718.5</v>
      </c>
      <c r="G33" s="18">
        <f t="shared" si="8"/>
        <v>251718.5</v>
      </c>
      <c r="H33" s="18">
        <f t="shared" si="3"/>
        <v>19261.5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120000</v>
      </c>
      <c r="D38" s="21">
        <v>150980</v>
      </c>
      <c r="E38" s="21">
        <f t="shared" si="9"/>
        <v>270980</v>
      </c>
      <c r="F38" s="21">
        <v>251718.5</v>
      </c>
      <c r="G38" s="21">
        <v>251718.5</v>
      </c>
      <c r="H38" s="21">
        <f t="shared" si="3"/>
        <v>19261.5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12300000</v>
      </c>
      <c r="D43" s="18">
        <f t="shared" ref="D43:G43" si="10">SUM(D44:D52)</f>
        <v>8554670.370000001</v>
      </c>
      <c r="E43" s="18">
        <f t="shared" si="10"/>
        <v>20854670.370000001</v>
      </c>
      <c r="F43" s="18">
        <f t="shared" si="10"/>
        <v>431234.25</v>
      </c>
      <c r="G43" s="18">
        <f t="shared" si="10"/>
        <v>431234.25</v>
      </c>
      <c r="H43" s="18">
        <f t="shared" si="3"/>
        <v>20423436.120000001</v>
      </c>
    </row>
    <row r="44" spans="1:8">
      <c r="A44" s="19" t="s">
        <v>81</v>
      </c>
      <c r="B44" s="20" t="s">
        <v>82</v>
      </c>
      <c r="C44" s="21">
        <v>6340000</v>
      </c>
      <c r="D44" s="21">
        <v>2395702.7400000002</v>
      </c>
      <c r="E44" s="21">
        <f t="shared" ref="E44:E52" si="11">C44+D44</f>
        <v>8735702.7400000002</v>
      </c>
      <c r="F44" s="21">
        <v>401134.25</v>
      </c>
      <c r="G44" s="21">
        <v>401134.25</v>
      </c>
      <c r="H44" s="21">
        <f t="shared" si="3"/>
        <v>8334568.4900000002</v>
      </c>
    </row>
    <row r="45" spans="1:8">
      <c r="A45" s="19" t="s">
        <v>83</v>
      </c>
      <c r="B45" s="20" t="s">
        <v>84</v>
      </c>
      <c r="C45" s="21">
        <v>0</v>
      </c>
      <c r="D45" s="21">
        <v>5205510.88</v>
      </c>
      <c r="E45" s="21">
        <f t="shared" si="11"/>
        <v>5205510.88</v>
      </c>
      <c r="F45" s="21">
        <v>0</v>
      </c>
      <c r="G45" s="21">
        <v>0</v>
      </c>
      <c r="H45" s="21">
        <f t="shared" si="3"/>
        <v>5205510.88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1649520</v>
      </c>
      <c r="E47" s="21">
        <f t="shared" si="11"/>
        <v>1649520</v>
      </c>
      <c r="F47" s="21">
        <v>0</v>
      </c>
      <c r="G47" s="21">
        <v>0</v>
      </c>
      <c r="H47" s="21">
        <f t="shared" si="3"/>
        <v>1649520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5960000</v>
      </c>
      <c r="D49" s="21">
        <v>-696063.25</v>
      </c>
      <c r="E49" s="21">
        <f t="shared" si="11"/>
        <v>5263936.75</v>
      </c>
      <c r="F49" s="21">
        <v>30100</v>
      </c>
      <c r="G49" s="21">
        <v>30100</v>
      </c>
      <c r="H49" s="21">
        <f t="shared" si="3"/>
        <v>5233836.75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 ht="24.75" customHeight="1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78768550.920000002</v>
      </c>
      <c r="D154" s="25">
        <f t="shared" ref="D154:H154" si="42">D4+D79</f>
        <v>30077503.920000002</v>
      </c>
      <c r="E154" s="25">
        <f t="shared" si="42"/>
        <v>108846054.84</v>
      </c>
      <c r="F154" s="25">
        <f t="shared" si="42"/>
        <v>57197025.609999999</v>
      </c>
      <c r="G154" s="25">
        <f t="shared" si="42"/>
        <v>57174551.740000002</v>
      </c>
      <c r="H154" s="25">
        <f t="shared" si="42"/>
        <v>51649029.230000004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38" t="s">
        <v>207</v>
      </c>
      <c r="B156" s="39"/>
      <c r="C156" s="40"/>
      <c r="D156" s="41"/>
      <c r="E156" s="41"/>
      <c r="F156" s="42"/>
      <c r="G156" s="41"/>
    </row>
    <row r="157" spans="1:8">
      <c r="A157" s="43"/>
      <c r="B157" s="44"/>
      <c r="C157" s="42"/>
      <c r="D157" s="41"/>
      <c r="E157" s="45"/>
      <c r="F157" s="45"/>
      <c r="G157" s="45"/>
    </row>
    <row r="158" spans="1:8">
      <c r="A158" s="43"/>
      <c r="B158" s="44"/>
      <c r="C158" s="42"/>
      <c r="D158" s="41"/>
      <c r="E158" s="45"/>
      <c r="F158" s="45"/>
      <c r="G158" s="45"/>
    </row>
    <row r="159" spans="1:8">
      <c r="A159" s="46"/>
      <c r="B159" s="44"/>
      <c r="C159" s="42"/>
      <c r="D159" s="41"/>
      <c r="E159" s="45"/>
      <c r="F159" s="45"/>
      <c r="G159" s="45"/>
    </row>
    <row r="160" spans="1:8">
      <c r="B160" s="47"/>
      <c r="C160" s="46"/>
      <c r="D160" s="46"/>
      <c r="E160" s="48"/>
      <c r="F160" s="49"/>
      <c r="G160" s="50"/>
    </row>
    <row r="161" spans="2:7">
      <c r="B161" s="51">
        <f>+[1]AYS!A35</f>
        <v>0</v>
      </c>
      <c r="C161" s="52"/>
      <c r="D161" s="52"/>
      <c r="E161" s="53">
        <f>+[1]AYS!F35</f>
        <v>0</v>
      </c>
      <c r="F161" s="53"/>
      <c r="G161" s="53"/>
    </row>
    <row r="162" spans="2:7">
      <c r="B162" s="54" t="s">
        <v>208</v>
      </c>
      <c r="C162" s="52"/>
      <c r="D162" s="52"/>
      <c r="E162" s="55" t="s">
        <v>209</v>
      </c>
      <c r="F162" s="55"/>
      <c r="G162" s="55"/>
    </row>
  </sheetData>
  <mergeCells count="27">
    <mergeCell ref="A154:B154"/>
    <mergeCell ref="E161:G161"/>
    <mergeCell ref="E162:G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43307086614173229" right="0.43307086614173229" top="0.31496062992125984" bottom="0.31496062992125984" header="0.31496062992125984" footer="0.31496062992125984"/>
  <pageSetup scale="75" firstPageNumber="4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2018-10-18T16:02:40Z</cp:lastPrinted>
  <dcterms:created xsi:type="dcterms:W3CDTF">2018-10-18T16:02:16Z</dcterms:created>
  <dcterms:modified xsi:type="dcterms:W3CDTF">2018-10-18T16:02:44Z</dcterms:modified>
</cp:coreProperties>
</file>