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ueva carpeta\6Informacion Presupuestaria\"/>
    </mc:Choice>
  </mc:AlternateContent>
  <bookViews>
    <workbookView xWindow="0" yWindow="0" windowWidth="28800" windowHeight="11835"/>
  </bookViews>
  <sheets>
    <sheet name="EAIE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EAIE!$B$1:$J$55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34" i="1"/>
  <c r="I22" i="1"/>
  <c r="I21" i="1"/>
  <c r="I20" i="1"/>
  <c r="H40" i="1"/>
  <c r="J40" i="1" s="1"/>
  <c r="G40" i="1"/>
  <c r="E40" i="1"/>
  <c r="F40" i="1" s="1"/>
  <c r="H39" i="1"/>
  <c r="J39" i="1" s="1"/>
  <c r="G39" i="1"/>
  <c r="F39" i="1"/>
  <c r="E39" i="1"/>
  <c r="J38" i="1"/>
  <c r="H38" i="1"/>
  <c r="G38" i="1"/>
  <c r="E38" i="1"/>
  <c r="F38" i="1" s="1"/>
  <c r="I38" i="1" s="1"/>
  <c r="H37" i="1"/>
  <c r="J37" i="1" s="1"/>
  <c r="G37" i="1"/>
  <c r="E37" i="1"/>
  <c r="F37" i="1" s="1"/>
  <c r="H36" i="1"/>
  <c r="J36" i="1" s="1"/>
  <c r="G36" i="1"/>
  <c r="E36" i="1"/>
  <c r="F36" i="1" s="1"/>
  <c r="H35" i="1"/>
  <c r="J35" i="1" s="1"/>
  <c r="G35" i="1"/>
  <c r="G34" i="1" s="1"/>
  <c r="F35" i="1"/>
  <c r="E35" i="1"/>
  <c r="E34" i="1" s="1"/>
  <c r="H34" i="1"/>
  <c r="J34" i="1" s="1"/>
  <c r="D34" i="1"/>
  <c r="J33" i="1"/>
  <c r="E33" i="1"/>
  <c r="F33" i="1" s="1"/>
  <c r="I33" i="1" s="1"/>
  <c r="J32" i="1"/>
  <c r="E32" i="1"/>
  <c r="F32" i="1" s="1"/>
  <c r="I32" i="1" s="1"/>
  <c r="J31" i="1"/>
  <c r="E31" i="1"/>
  <c r="F31" i="1" s="1"/>
  <c r="I31" i="1" s="1"/>
  <c r="J30" i="1"/>
  <c r="E30" i="1"/>
  <c r="F30" i="1" s="1"/>
  <c r="I30" i="1" s="1"/>
  <c r="J29" i="1"/>
  <c r="E29" i="1"/>
  <c r="F29" i="1" s="1"/>
  <c r="I29" i="1" s="1"/>
  <c r="H28" i="1"/>
  <c r="J28" i="1" s="1"/>
  <c r="J27" i="1" s="1"/>
  <c r="G28" i="1"/>
  <c r="D28" i="1"/>
  <c r="G27" i="1"/>
  <c r="G26" i="1" s="1"/>
  <c r="H25" i="1"/>
  <c r="J22" i="1"/>
  <c r="J21" i="1"/>
  <c r="J20" i="1"/>
  <c r="J19" i="1"/>
  <c r="H19" i="1"/>
  <c r="G19" i="1"/>
  <c r="E19" i="1"/>
  <c r="D19" i="1"/>
  <c r="F19" i="1" s="1"/>
  <c r="J18" i="1"/>
  <c r="F18" i="1"/>
  <c r="H17" i="1"/>
  <c r="J17" i="1" s="1"/>
  <c r="G17" i="1"/>
  <c r="E17" i="1"/>
  <c r="D17" i="1"/>
  <c r="D11" i="1" s="1"/>
  <c r="J16" i="1"/>
  <c r="F16" i="1"/>
  <c r="J15" i="1"/>
  <c r="F15" i="1"/>
  <c r="J14" i="1"/>
  <c r="F14" i="1"/>
  <c r="J13" i="1"/>
  <c r="F13" i="1"/>
  <c r="H12" i="1"/>
  <c r="H11" i="1" s="1"/>
  <c r="G12" i="1"/>
  <c r="E12" i="1"/>
  <c r="E11" i="1" s="1"/>
  <c r="D12" i="1"/>
  <c r="F12" i="1" s="1"/>
  <c r="G11" i="1"/>
  <c r="G10" i="1" s="1"/>
  <c r="D9" i="1" l="1"/>
  <c r="D10" i="1"/>
  <c r="G25" i="1"/>
  <c r="H9" i="1"/>
  <c r="H41" i="1" s="1"/>
  <c r="H10" i="1"/>
  <c r="F11" i="1"/>
  <c r="I19" i="1"/>
  <c r="I11" i="1" s="1"/>
  <c r="E10" i="1"/>
  <c r="E9" i="1"/>
  <c r="F34" i="1"/>
  <c r="G9" i="1"/>
  <c r="G41" i="1" s="1"/>
  <c r="J25" i="1"/>
  <c r="D27" i="1"/>
  <c r="D26" i="1" s="1"/>
  <c r="E28" i="1"/>
  <c r="I37" i="1"/>
  <c r="J12" i="1"/>
  <c r="J11" i="1" s="1"/>
  <c r="F17" i="1"/>
  <c r="D25" i="1"/>
  <c r="I36" i="1"/>
  <c r="I40" i="1"/>
  <c r="H27" i="1"/>
  <c r="H26" i="1" s="1"/>
  <c r="I35" i="1"/>
  <c r="I39" i="1"/>
  <c r="F10" i="1" l="1"/>
  <c r="F9" i="1"/>
  <c r="E25" i="1"/>
  <c r="E27" i="1"/>
  <c r="E26" i="1" s="1"/>
  <c r="F26" i="1" s="1"/>
  <c r="I26" i="1" s="1"/>
  <c r="F28" i="1"/>
  <c r="E41" i="1"/>
  <c r="J26" i="1"/>
  <c r="J9" i="1"/>
  <c r="J41" i="1" s="1"/>
  <c r="J10" i="1"/>
  <c r="D41" i="1"/>
  <c r="J42" i="1" s="1"/>
  <c r="I10" i="1"/>
  <c r="I9" i="1"/>
  <c r="F25" i="1" l="1"/>
  <c r="I25" i="1" s="1"/>
  <c r="F27" i="1"/>
  <c r="I28" i="1"/>
  <c r="I27" i="1" s="1"/>
  <c r="F41" i="1" l="1"/>
</calcChain>
</file>

<file path=xl/comments1.xml><?xml version="1.0" encoding="utf-8"?>
<comments xmlns="http://schemas.openxmlformats.org/spreadsheetml/2006/main">
  <authors>
    <author/>
  </authors>
  <commentList>
    <comment ref="H42" authorId="0" shape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<sst xmlns="http://schemas.openxmlformats.org/spreadsheetml/2006/main" count="79" uniqueCount="69">
  <si>
    <t>UNIDAD DE TELEVISIÓN DE GUANAJUATO</t>
  </si>
  <si>
    <t>ESTADO ANALITICO DE INGRESOS PRESUPUESTALES</t>
  </si>
  <si>
    <t>POR CLASIFICACIÓN ECONÓMICA</t>
  </si>
  <si>
    <t>Del 1 de Enero al 31 de Diciembre de 2019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</si>
  <si>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</si>
  <si>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</si>
  <si>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</si>
  <si>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</si>
  <si>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</si>
  <si>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</si>
  <si>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</si>
  <si>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</si>
  <si>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</si>
  <si>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</si>
  <si>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</si>
  <si>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</si>
  <si>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</si>
  <si>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INGRESOS PROPIOS</t>
  </si>
  <si>
    <t>INGRESOS</t>
  </si>
  <si>
    <t>INGRESOS CORRIENTES</t>
  </si>
  <si>
    <t>1.1.4</t>
  </si>
  <si>
    <t>DERECHOS, PRODUCTOS Y APROVECHAMIENTOS CORRI</t>
  </si>
  <si>
    <t>1.1.4.2</t>
  </si>
  <si>
    <t>PRODUCTOS CORRIENTES NO INCLUIDOS EN OTROS C</t>
  </si>
  <si>
    <t>1.1.4.2 5</t>
  </si>
  <si>
    <t>PRODUCTOS</t>
  </si>
  <si>
    <t>1.1.4.2 5.1</t>
  </si>
  <si>
    <t>PRODUCTOS DE TIPO CORRIENTE</t>
  </si>
  <si>
    <t>1.1.4.3</t>
  </si>
  <si>
    <t>APROVECHAMIENTOS CORRIENTES NO INCLUIDOS EN</t>
  </si>
  <si>
    <t>1.1.5</t>
  </si>
  <si>
    <t>RENTAS DE LA PROPIEDAD</t>
  </si>
  <si>
    <t>1.1.5.4</t>
  </si>
  <si>
    <t>OTROS</t>
  </si>
  <si>
    <t>1.1.6</t>
  </si>
  <si>
    <t>VENTA DE BIENES Y SERVICIOS DE ENTIDADES DEL</t>
  </si>
  <si>
    <t>1.1.6.1</t>
  </si>
  <si>
    <t>VENTA DE ESTABLECIMIENTOS NO DE MERCADO</t>
  </si>
  <si>
    <t>1.1.6.7</t>
  </si>
  <si>
    <t>ING. POR VENTAS DE BIENES Y SERV</t>
  </si>
  <si>
    <t>1.1.6.1 7.1</t>
  </si>
  <si>
    <t>ING. VTAS BIENES Y SERV. ORG.DESCENTR</t>
  </si>
  <si>
    <t>RECURSOS ESTATALES</t>
  </si>
  <si>
    <t>1.1.8</t>
  </si>
  <si>
    <t>TRANSFERENCIAS, ASIGNACIONES Y DONATIVOS COR</t>
  </si>
  <si>
    <t>1.1.8.2</t>
  </si>
  <si>
    <t>DEL SECTOR PÚBLICO</t>
  </si>
  <si>
    <t>1.1.8.2.2</t>
  </si>
  <si>
    <t>DE ENTIDADES FEDERATIVAS</t>
  </si>
  <si>
    <t>1.1.8.2.2.1</t>
  </si>
  <si>
    <t>TRANSFERENCIAS INTERNAS Y ASIGNACIONES</t>
  </si>
  <si>
    <t>1.1.8.2.2.1.9</t>
  </si>
  <si>
    <t>TRANS., ASIGNACIONES, SUBSIDIOS Y</t>
  </si>
  <si>
    <t>1.1.8.2.2.1.9.1</t>
  </si>
  <si>
    <t>TRANS. INTERNAS Y ASIGN A SECTOR PUB.</t>
  </si>
  <si>
    <t>INGRESOS DE CAPITAL</t>
  </si>
  <si>
    <t>1.2.4</t>
  </si>
  <si>
    <t>TRANSFERENCIAS, ASIGNACIONES Y DONATIVOS DE</t>
  </si>
  <si>
    <t>1.2.4.2</t>
  </si>
  <si>
    <t>1.2.4.2.2</t>
  </si>
  <si>
    <t>1.2.4.2.2.1</t>
  </si>
  <si>
    <t>1.2.4.2.2.1.9</t>
  </si>
  <si>
    <t>1.2.4.2.2.1.9.1</t>
  </si>
  <si>
    <t xml:space="preserve">                    TOTALES                                     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</si>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</sst>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5" fillId="3" borderId="0" xfId="2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0" xfId="0" applyFont="1" applyBorder="1"/>
    <xf numFmtId="4" fontId="6" fillId="0" borderId="3" xfId="0" applyNumberFormat="1" applyFont="1" applyBorder="1"/>
    <xf numFmtId="0" fontId="6" fillId="0" borderId="0" xfId="0" applyFont="1"/>
    <xf numFmtId="0" fontId="6" fillId="0" borderId="9" xfId="0" applyFont="1" applyBorder="1"/>
    <xf numFmtId="0" fontId="6" fillId="0" borderId="10" xfId="0" applyFont="1" applyBorder="1"/>
    <xf numFmtId="4" fontId="6" fillId="0" borderId="10" xfId="0" applyNumberFormat="1" applyFont="1" applyBorder="1"/>
    <xf numFmtId="4" fontId="3" fillId="0" borderId="0" xfId="0" applyNumberFormat="1" applyFont="1"/>
    <xf numFmtId="4" fontId="6" fillId="0" borderId="9" xfId="0" applyNumberFormat="1" applyFont="1" applyBorder="1"/>
    <xf numFmtId="10" fontId="6" fillId="0" borderId="11" xfId="1" applyNumberFormat="1" applyFont="1" applyBorder="1"/>
    <xf numFmtId="4" fontId="6" fillId="0" borderId="11" xfId="0" applyNumberFormat="1" applyFont="1" applyBorder="1"/>
    <xf numFmtId="0" fontId="3" fillId="0" borderId="10" xfId="0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10" fontId="3" fillId="0" borderId="11" xfId="1" applyNumberFormat="1" applyFont="1" applyBorder="1"/>
    <xf numFmtId="4" fontId="3" fillId="0" borderId="11" xfId="0" applyNumberFormat="1" applyFont="1" applyBorder="1"/>
    <xf numFmtId="0" fontId="0" fillId="0" borderId="0" xfId="0" applyFill="1"/>
    <xf numFmtId="0" fontId="6" fillId="0" borderId="10" xfId="0" applyFont="1" applyBorder="1" applyAlignment="1">
      <alignment horizontal="left"/>
    </xf>
    <xf numFmtId="10" fontId="3" fillId="0" borderId="10" xfId="1" applyNumberFormat="1" applyFont="1" applyBorder="1"/>
    <xf numFmtId="4" fontId="6" fillId="0" borderId="12" xfId="0" applyNumberFormat="1" applyFont="1" applyBorder="1"/>
    <xf numFmtId="164" fontId="5" fillId="4" borderId="13" xfId="3" applyFont="1" applyFill="1" applyBorder="1" applyAlignment="1" applyProtection="1">
      <alignment horizontal="center" vertical="top" wrapText="1"/>
    </xf>
    <xf numFmtId="164" fontId="5" fillId="4" borderId="14" xfId="3" applyFont="1" applyFill="1" applyBorder="1" applyAlignment="1" applyProtection="1">
      <alignment horizontal="center" vertical="top" wrapText="1"/>
    </xf>
    <xf numFmtId="164" fontId="7" fillId="4" borderId="7" xfId="3" applyFont="1" applyFill="1" applyBorder="1" applyAlignment="1" applyProtection="1">
      <alignment vertical="center" wrapText="1"/>
    </xf>
    <xf numFmtId="0" fontId="8" fillId="0" borderId="0" xfId="2" applyFont="1" applyFill="1"/>
    <xf numFmtId="0" fontId="8" fillId="5" borderId="0" xfId="2" applyFont="1" applyFill="1"/>
    <xf numFmtId="0" fontId="9" fillId="0" borderId="0" xfId="2" applyFont="1" applyFill="1"/>
    <xf numFmtId="0" fontId="8" fillId="0" borderId="0" xfId="2" applyFont="1"/>
    <xf numFmtId="0" fontId="8" fillId="0" borderId="15" xfId="2" applyFont="1" applyBorder="1"/>
    <xf numFmtId="0" fontId="8" fillId="0" borderId="0" xfId="2" applyFont="1" applyBorder="1"/>
    <xf numFmtId="0" fontId="8" fillId="0" borderId="8" xfId="2" applyFont="1" applyBorder="1" applyAlignment="1">
      <alignment horizontal="center"/>
    </xf>
    <xf numFmtId="0" fontId="8" fillId="5" borderId="0" xfId="2" applyFont="1" applyFill="1" applyBorder="1"/>
    <xf numFmtId="0" fontId="8" fillId="5" borderId="16" xfId="2" applyFont="1" applyFill="1" applyBorder="1" applyAlignment="1" applyProtection="1">
      <alignment horizontal="center"/>
      <protection locked="0"/>
    </xf>
    <xf numFmtId="0" fontId="8" fillId="5" borderId="0" xfId="2" applyFont="1" applyFill="1" applyBorder="1" applyAlignment="1" applyProtection="1">
      <alignment horizontal="center"/>
      <protection locked="0"/>
    </xf>
    <xf numFmtId="164" fontId="10" fillId="5" borderId="0" xfId="3" applyFont="1" applyFill="1" applyBorder="1" applyAlignment="1" applyProtection="1"/>
    <xf numFmtId="164" fontId="10" fillId="5" borderId="0" xfId="3" applyFont="1" applyFill="1" applyBorder="1" applyAlignment="1" applyProtection="1">
      <alignment horizontal="center"/>
    </xf>
    <xf numFmtId="0" fontId="8" fillId="0" borderId="0" xfId="2" applyFont="1" applyBorder="1" applyAlignment="1"/>
    <xf numFmtId="0" fontId="10" fillId="5" borderId="0" xfId="2" applyFont="1" applyFill="1" applyBorder="1" applyAlignment="1" applyProtection="1">
      <alignment horizontal="center" vertical="top" wrapText="1"/>
      <protection locked="0"/>
    </xf>
    <xf numFmtId="0" fontId="8" fillId="0" borderId="0" xfId="2" applyFont="1" applyBorder="1" applyAlignment="1">
      <alignment horizontal="center"/>
    </xf>
    <xf numFmtId="10" fontId="6" fillId="0" borderId="3" xfId="1" applyNumberFormat="1" applyFont="1" applyBorder="1"/>
    <xf numFmtId="10" fontId="6" fillId="0" borderId="10" xfId="1" applyNumberFormat="1" applyFont="1" applyBorder="1"/>
    <xf numFmtId="10" fontId="6" fillId="0" borderId="12" xfId="1" applyNumberFormat="1" applyFont="1" applyBorder="1"/>
  </cellXfs>
  <cellStyles count="4">
    <cellStyle name="Millares 2" xf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v4\Desktop\Documentos%20Tv4\Documentos\Auxiliares%203620\ESTADOS%20FINANCIEROS%20UTEG\Edos%20fin%204%20trim%2019\3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pc"/>
      <sheetName val="NOTAS"/>
      <sheetName val="COG"/>
      <sheetName val="CTG"/>
      <sheetName val="CFG"/>
      <sheetName val="CAdmon"/>
      <sheetName val="Hoja4"/>
      <sheetName val="EAIE"/>
      <sheetName val="EAIF"/>
      <sheetName val="EAIF (2)"/>
      <sheetName val="EAIC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2"/>
  <sheetViews>
    <sheetView showGridLines="0" tabSelected="1" topLeftCell="A7" workbookViewId="0">
      <selection activeCell="I41" sqref="I41"/>
    </sheetView>
  </sheetViews>
  <sheetFormatPr baseColWidth="10" defaultColWidth="11.42578125" defaultRowHeight="12.75" x14ac:dyDescent="0.2"/>
  <cols>
    <col min="1" max="1" width="11.42578125" style="1"/>
    <col min="2" max="2" width="10.42578125" style="1" customWidth="1"/>
    <col min="3" max="3" width="45.140625" style="1" customWidth="1"/>
    <col min="4" max="4" width="14.42578125" style="1" customWidth="1"/>
    <col min="5" max="5" width="13.140625" style="1" customWidth="1"/>
    <col min="6" max="6" width="13.7109375" style="1" bestFit="1" customWidth="1"/>
    <col min="7" max="7" width="13.28515625" style="1" bestFit="1" customWidth="1"/>
    <col min="8" max="8" width="16.42578125" style="1" bestFit="1" customWidth="1"/>
    <col min="9" max="9" width="14" style="1" customWidth="1"/>
    <col min="10" max="10" width="14.85546875" style="1" customWidth="1"/>
    <col min="11" max="11" width="12.7109375" style="1" bestFit="1" customWidth="1"/>
    <col min="12" max="16384" width="11.42578125" style="1"/>
  </cols>
  <sheetData>
    <row r="1" spans="1:11" ht="15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ht="15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x14ac:dyDescent="0.2">
      <c r="B4" s="3" t="s">
        <v>3</v>
      </c>
      <c r="C4" s="3"/>
      <c r="D4" s="3"/>
      <c r="E4" s="3"/>
      <c r="F4" s="3"/>
      <c r="G4" s="3"/>
      <c r="H4" s="3"/>
      <c r="I4" s="3"/>
      <c r="J4" s="3"/>
    </row>
    <row r="7" spans="1:11" s="4" customFormat="1" ht="25.5" x14ac:dyDescent="0.25">
      <c r="B7" s="5" t="s">
        <v>4</v>
      </c>
      <c r="C7" s="6"/>
      <c r="D7" s="7" t="s">
        <v>5</v>
      </c>
      <c r="E7" s="8" t="s">
        <v>6</v>
      </c>
      <c r="F7" s="7" t="s">
        <v>7</v>
      </c>
      <c r="G7" s="7" t="s">
        <v>8</v>
      </c>
      <c r="H7" s="7" t="s">
        <v>9</v>
      </c>
      <c r="I7" s="8" t="s">
        <v>10</v>
      </c>
      <c r="J7" s="7" t="s">
        <v>11</v>
      </c>
    </row>
    <row r="8" spans="1:11" x14ac:dyDescent="0.2">
      <c r="B8" s="9" t="s">
        <v>12</v>
      </c>
      <c r="C8" s="10"/>
      <c r="D8" s="11" t="s">
        <v>13</v>
      </c>
      <c r="E8" s="12" t="s">
        <v>14</v>
      </c>
      <c r="F8" s="11" t="s">
        <v>13</v>
      </c>
      <c r="G8" s="11" t="s">
        <v>13</v>
      </c>
      <c r="H8" s="11" t="s">
        <v>13</v>
      </c>
      <c r="I8" s="12" t="s">
        <v>15</v>
      </c>
      <c r="J8" s="13" t="s">
        <v>16</v>
      </c>
    </row>
    <row r="9" spans="1:11" x14ac:dyDescent="0.2">
      <c r="B9" s="14">
        <v>4</v>
      </c>
      <c r="C9" s="15" t="s">
        <v>17</v>
      </c>
      <c r="D9" s="16">
        <f>D11</f>
        <v>10450000</v>
      </c>
      <c r="E9" s="16">
        <f t="shared" ref="E9:J9" si="0">E11</f>
        <v>11910471.07</v>
      </c>
      <c r="F9" s="16">
        <f t="shared" si="0"/>
        <v>22360471.07</v>
      </c>
      <c r="G9" s="16">
        <f t="shared" si="0"/>
        <v>14500342.48</v>
      </c>
      <c r="H9" s="16">
        <f t="shared" si="0"/>
        <v>14470400.800000001</v>
      </c>
      <c r="I9" s="52">
        <f t="shared" si="0"/>
        <v>0.64714203715565999</v>
      </c>
      <c r="J9" s="16">
        <f t="shared" si="0"/>
        <v>4020400.8000000007</v>
      </c>
    </row>
    <row r="10" spans="1:11" x14ac:dyDescent="0.2">
      <c r="A10" s="17"/>
      <c r="B10" s="18">
        <v>1</v>
      </c>
      <c r="C10" s="19" t="s">
        <v>18</v>
      </c>
      <c r="D10" s="20">
        <f>D11</f>
        <v>10450000</v>
      </c>
      <c r="E10" s="20">
        <f t="shared" ref="E10:J10" si="1">E11</f>
        <v>11910471.07</v>
      </c>
      <c r="F10" s="20">
        <f t="shared" si="1"/>
        <v>22360471.07</v>
      </c>
      <c r="G10" s="20">
        <f t="shared" si="1"/>
        <v>14500342.48</v>
      </c>
      <c r="H10" s="20">
        <f t="shared" si="1"/>
        <v>14470400.800000001</v>
      </c>
      <c r="I10" s="53">
        <f t="shared" si="1"/>
        <v>0.64714203715565999</v>
      </c>
      <c r="J10" s="20">
        <f t="shared" si="1"/>
        <v>4020400.8000000007</v>
      </c>
    </row>
    <row r="11" spans="1:11" x14ac:dyDescent="0.2">
      <c r="B11" s="19">
        <v>1.1000000000000001</v>
      </c>
      <c r="C11" s="19" t="s">
        <v>19</v>
      </c>
      <c r="D11" s="20">
        <f>+D12+D17+D19</f>
        <v>10450000</v>
      </c>
      <c r="E11" s="20">
        <f t="shared" ref="E11:J11" si="2">+E12+E17+E19</f>
        <v>11910471.07</v>
      </c>
      <c r="F11" s="20">
        <f t="shared" si="2"/>
        <v>22360471.07</v>
      </c>
      <c r="G11" s="20">
        <f t="shared" si="2"/>
        <v>14500342.48</v>
      </c>
      <c r="H11" s="20">
        <f t="shared" si="2"/>
        <v>14470400.800000001</v>
      </c>
      <c r="I11" s="53">
        <f t="shared" si="2"/>
        <v>0.64714203715565999</v>
      </c>
      <c r="J11" s="20">
        <f t="shared" si="2"/>
        <v>4020400.8000000007</v>
      </c>
      <c r="K11" s="21"/>
    </row>
    <row r="12" spans="1:11" x14ac:dyDescent="0.2">
      <c r="B12" s="19" t="s">
        <v>20</v>
      </c>
      <c r="C12" s="19" t="s">
        <v>21</v>
      </c>
      <c r="D12" s="20">
        <f>+D13+D16</f>
        <v>0</v>
      </c>
      <c r="E12" s="20">
        <f>+E13+E16</f>
        <v>0</v>
      </c>
      <c r="F12" s="22">
        <f t="shared" ref="F12:F43" si="3">+D12+E12</f>
        <v>0</v>
      </c>
      <c r="G12" s="20">
        <f>+G13+G16</f>
        <v>0</v>
      </c>
      <c r="H12" s="20">
        <f>+H13+H16</f>
        <v>0</v>
      </c>
      <c r="I12" s="23">
        <v>0</v>
      </c>
      <c r="J12" s="24">
        <f t="shared" ref="J12:J40" si="4">+H12-D12</f>
        <v>0</v>
      </c>
      <c r="K12" s="21"/>
    </row>
    <row r="13" spans="1:11" x14ac:dyDescent="0.2">
      <c r="B13" s="25" t="s">
        <v>22</v>
      </c>
      <c r="C13" s="25" t="s">
        <v>23</v>
      </c>
      <c r="D13" s="26">
        <v>0</v>
      </c>
      <c r="E13" s="26">
        <v>0</v>
      </c>
      <c r="F13" s="27">
        <f t="shared" si="3"/>
        <v>0</v>
      </c>
      <c r="G13" s="26">
        <v>0</v>
      </c>
      <c r="H13" s="26">
        <v>0</v>
      </c>
      <c r="I13" s="28">
        <v>0</v>
      </c>
      <c r="J13" s="29">
        <f t="shared" si="4"/>
        <v>0</v>
      </c>
    </row>
    <row r="14" spans="1:11" ht="15" x14ac:dyDescent="0.25">
      <c r="A14" s="30"/>
      <c r="B14" s="25" t="s">
        <v>24</v>
      </c>
      <c r="C14" s="25" t="s">
        <v>25</v>
      </c>
      <c r="D14" s="26">
        <v>0</v>
      </c>
      <c r="E14" s="26">
        <v>0</v>
      </c>
      <c r="F14" s="27">
        <f t="shared" si="3"/>
        <v>0</v>
      </c>
      <c r="G14" s="26">
        <v>0</v>
      </c>
      <c r="H14" s="26">
        <v>0</v>
      </c>
      <c r="I14" s="28">
        <v>0</v>
      </c>
      <c r="J14" s="29">
        <f t="shared" si="4"/>
        <v>0</v>
      </c>
    </row>
    <row r="15" spans="1:11" x14ac:dyDescent="0.2">
      <c r="B15" s="25" t="s">
        <v>26</v>
      </c>
      <c r="C15" s="25" t="s">
        <v>27</v>
      </c>
      <c r="D15" s="26">
        <v>0</v>
      </c>
      <c r="E15" s="26">
        <v>0</v>
      </c>
      <c r="F15" s="27">
        <f t="shared" si="3"/>
        <v>0</v>
      </c>
      <c r="G15" s="26">
        <v>0</v>
      </c>
      <c r="H15" s="26">
        <v>0</v>
      </c>
      <c r="I15" s="28">
        <v>0</v>
      </c>
      <c r="J15" s="29">
        <f t="shared" si="4"/>
        <v>0</v>
      </c>
    </row>
    <row r="16" spans="1:11" x14ac:dyDescent="0.2">
      <c r="B16" s="25" t="s">
        <v>28</v>
      </c>
      <c r="C16" s="25" t="s">
        <v>29</v>
      </c>
      <c r="D16" s="26">
        <v>0</v>
      </c>
      <c r="E16" s="26">
        <v>0</v>
      </c>
      <c r="F16" s="27">
        <f t="shared" si="3"/>
        <v>0</v>
      </c>
      <c r="G16" s="26">
        <v>0</v>
      </c>
      <c r="H16" s="26">
        <v>0</v>
      </c>
      <c r="I16" s="28">
        <v>0</v>
      </c>
      <c r="J16" s="29">
        <f t="shared" si="4"/>
        <v>0</v>
      </c>
    </row>
    <row r="17" spans="1:12" x14ac:dyDescent="0.2">
      <c r="A17" s="17"/>
      <c r="B17" s="19" t="s">
        <v>30</v>
      </c>
      <c r="C17" s="17" t="s">
        <v>31</v>
      </c>
      <c r="D17" s="20">
        <f>+D18</f>
        <v>0</v>
      </c>
      <c r="E17" s="20">
        <f>+E18</f>
        <v>0</v>
      </c>
      <c r="F17" s="22">
        <f t="shared" si="3"/>
        <v>0</v>
      </c>
      <c r="G17" s="20">
        <f t="shared" ref="G17:H17" si="5">+G18</f>
        <v>0</v>
      </c>
      <c r="H17" s="20">
        <f t="shared" si="5"/>
        <v>0</v>
      </c>
      <c r="I17" s="23">
        <v>0</v>
      </c>
      <c r="J17" s="24">
        <f t="shared" si="4"/>
        <v>0</v>
      </c>
    </row>
    <row r="18" spans="1:12" x14ac:dyDescent="0.2">
      <c r="B18" s="25" t="s">
        <v>32</v>
      </c>
      <c r="C18" s="25" t="s">
        <v>33</v>
      </c>
      <c r="D18" s="26">
        <v>0</v>
      </c>
      <c r="E18" s="26">
        <v>0</v>
      </c>
      <c r="F18" s="27">
        <f t="shared" si="3"/>
        <v>0</v>
      </c>
      <c r="G18" s="26">
        <v>0</v>
      </c>
      <c r="H18" s="26">
        <v>0</v>
      </c>
      <c r="I18" s="28">
        <v>0</v>
      </c>
      <c r="J18" s="29">
        <f t="shared" si="4"/>
        <v>0</v>
      </c>
    </row>
    <row r="19" spans="1:12" x14ac:dyDescent="0.2">
      <c r="B19" s="19" t="s">
        <v>34</v>
      </c>
      <c r="C19" s="19" t="s">
        <v>35</v>
      </c>
      <c r="D19" s="20">
        <f>+D20</f>
        <v>10450000</v>
      </c>
      <c r="E19" s="20">
        <f>+E20</f>
        <v>11910471.07</v>
      </c>
      <c r="F19" s="22">
        <f t="shared" si="3"/>
        <v>22360471.07</v>
      </c>
      <c r="G19" s="20">
        <f t="shared" ref="G19:H19" si="6">+G20</f>
        <v>14500342.48</v>
      </c>
      <c r="H19" s="20">
        <f t="shared" si="6"/>
        <v>14470400.800000001</v>
      </c>
      <c r="I19" s="23">
        <f t="shared" ref="I19:I41" si="7">+H19/F19</f>
        <v>0.64714203715565999</v>
      </c>
      <c r="J19" s="24">
        <f t="shared" si="4"/>
        <v>4020400.8000000007</v>
      </c>
    </row>
    <row r="20" spans="1:12" x14ac:dyDescent="0.2">
      <c r="B20" s="25" t="s">
        <v>36</v>
      </c>
      <c r="C20" s="25" t="s">
        <v>37</v>
      </c>
      <c r="D20" s="26">
        <v>10450000</v>
      </c>
      <c r="E20" s="26">
        <v>11910471.07</v>
      </c>
      <c r="F20" s="27">
        <v>22360471.07</v>
      </c>
      <c r="G20" s="26">
        <v>14500342.48</v>
      </c>
      <c r="H20" s="26">
        <v>14470400.800000001</v>
      </c>
      <c r="I20" s="28">
        <f>H20/F20</f>
        <v>0.64714203715565999</v>
      </c>
      <c r="J20" s="29">
        <f t="shared" si="4"/>
        <v>4020400.8000000007</v>
      </c>
    </row>
    <row r="21" spans="1:12" x14ac:dyDescent="0.2">
      <c r="B21" s="25" t="s">
        <v>38</v>
      </c>
      <c r="C21" s="25" t="s">
        <v>39</v>
      </c>
      <c r="D21" s="26">
        <v>10450000</v>
      </c>
      <c r="E21" s="26">
        <v>11910471.07</v>
      </c>
      <c r="F21" s="27">
        <v>22360471.07</v>
      </c>
      <c r="G21" s="26">
        <v>14500342.48</v>
      </c>
      <c r="H21" s="26">
        <v>14470400.800000001</v>
      </c>
      <c r="I21" s="28">
        <f t="shared" ref="I21:I22" si="8">H21/F21</f>
        <v>0.64714203715565999</v>
      </c>
      <c r="J21" s="29">
        <f t="shared" si="4"/>
        <v>4020400.8000000007</v>
      </c>
    </row>
    <row r="22" spans="1:12" x14ac:dyDescent="0.2">
      <c r="B22" s="25" t="s">
        <v>40</v>
      </c>
      <c r="C22" s="25" t="s">
        <v>41</v>
      </c>
      <c r="D22" s="26">
        <v>10450000</v>
      </c>
      <c r="E22" s="26">
        <v>11910471.07</v>
      </c>
      <c r="F22" s="27">
        <v>22360471.07</v>
      </c>
      <c r="G22" s="26">
        <v>14500342.48</v>
      </c>
      <c r="H22" s="26">
        <v>14470400.800000001</v>
      </c>
      <c r="I22" s="28">
        <f t="shared" si="8"/>
        <v>0.64714203715565999</v>
      </c>
      <c r="J22" s="29">
        <f t="shared" si="4"/>
        <v>4020400.8000000007</v>
      </c>
    </row>
    <row r="23" spans="1:12" s="17" customFormat="1" x14ac:dyDescent="0.2">
      <c r="A23" s="1"/>
      <c r="B23" s="25"/>
      <c r="C23" s="25"/>
      <c r="D23" s="26"/>
      <c r="E23" s="26"/>
      <c r="F23" s="27"/>
      <c r="G23" s="26"/>
      <c r="H23" s="26"/>
      <c r="I23" s="28"/>
      <c r="J23" s="26"/>
      <c r="K23" s="1"/>
      <c r="L23" s="1"/>
    </row>
    <row r="24" spans="1:12" x14ac:dyDescent="0.2">
      <c r="B24" s="25"/>
      <c r="C24" s="25"/>
      <c r="D24" s="26"/>
      <c r="E24" s="26"/>
      <c r="F24" s="27"/>
      <c r="G24" s="26"/>
      <c r="H24" s="26"/>
      <c r="I24" s="28"/>
      <c r="J24" s="26"/>
    </row>
    <row r="25" spans="1:12" x14ac:dyDescent="0.2">
      <c r="A25" s="17"/>
      <c r="B25" s="19"/>
      <c r="C25" s="19" t="s">
        <v>42</v>
      </c>
      <c r="D25" s="20">
        <f>+D28+D34</f>
        <v>74841141</v>
      </c>
      <c r="E25" s="20">
        <f>+E28+E34</f>
        <v>43759181.460000001</v>
      </c>
      <c r="F25" s="22">
        <f>+F28+F34</f>
        <v>118600322.46000001</v>
      </c>
      <c r="G25" s="20">
        <f>+G28+G34</f>
        <v>118600322.19</v>
      </c>
      <c r="H25" s="20">
        <f>+H28+H34</f>
        <v>118600322.19</v>
      </c>
      <c r="I25" s="23">
        <f t="shared" ref="I25:I27" si="9">+H25/F25</f>
        <v>0.99999999772344628</v>
      </c>
      <c r="J25" s="20">
        <f t="shared" ref="J25:J27" si="10">+H25-D25</f>
        <v>43759181.189999998</v>
      </c>
      <c r="K25" s="17"/>
      <c r="L25" s="17"/>
    </row>
    <row r="26" spans="1:12" x14ac:dyDescent="0.2">
      <c r="B26" s="31">
        <v>1</v>
      </c>
      <c r="C26" s="19" t="s">
        <v>18</v>
      </c>
      <c r="D26" s="26">
        <f>+D27+D34</f>
        <v>74841141</v>
      </c>
      <c r="E26" s="26">
        <f>+E27+E34</f>
        <v>43759181.460000001</v>
      </c>
      <c r="F26" s="27">
        <f t="shared" ref="F26:F27" si="11">+D26+E26</f>
        <v>118600322.46000001</v>
      </c>
      <c r="G26" s="26">
        <f>+G27+G34</f>
        <v>118600322.19</v>
      </c>
      <c r="H26" s="26">
        <f>+H27+H34</f>
        <v>118600322.19</v>
      </c>
      <c r="I26" s="28">
        <f t="shared" si="9"/>
        <v>0.99999999772344628</v>
      </c>
      <c r="J26" s="29">
        <f t="shared" si="10"/>
        <v>43759181.189999998</v>
      </c>
      <c r="K26" s="17"/>
    </row>
    <row r="27" spans="1:12" x14ac:dyDescent="0.2">
      <c r="B27" s="31">
        <v>1.1000000000000001</v>
      </c>
      <c r="C27" s="19" t="s">
        <v>19</v>
      </c>
      <c r="D27" s="26">
        <f>D28</f>
        <v>59478141</v>
      </c>
      <c r="E27" s="26">
        <f>E28</f>
        <v>38949620.710000001</v>
      </c>
      <c r="F27" s="26">
        <f>F28</f>
        <v>98427761.710000008</v>
      </c>
      <c r="G27" s="26">
        <f>G28</f>
        <v>98427761.439999998</v>
      </c>
      <c r="H27" s="26">
        <f>H28</f>
        <v>98427761.439999998</v>
      </c>
      <c r="I27" s="32">
        <f>I28</f>
        <v>0.99999999725687139</v>
      </c>
      <c r="J27" s="26">
        <f>J28</f>
        <v>38949620.439999998</v>
      </c>
      <c r="K27" s="17"/>
    </row>
    <row r="28" spans="1:12" x14ac:dyDescent="0.2">
      <c r="B28" s="19" t="s">
        <v>43</v>
      </c>
      <c r="C28" s="19" t="s">
        <v>44</v>
      </c>
      <c r="D28" s="20">
        <f>+D29</f>
        <v>59478141</v>
      </c>
      <c r="E28" s="20">
        <f>+E29</f>
        <v>38949620.710000001</v>
      </c>
      <c r="F28" s="22">
        <f t="shared" si="3"/>
        <v>98427761.710000008</v>
      </c>
      <c r="G28" s="20">
        <f t="shared" ref="G28:H28" si="12">+G29</f>
        <v>98427761.439999998</v>
      </c>
      <c r="H28" s="20">
        <f t="shared" si="12"/>
        <v>98427761.439999998</v>
      </c>
      <c r="I28" s="23">
        <f t="shared" si="7"/>
        <v>0.99999999725687139</v>
      </c>
      <c r="J28" s="24">
        <f t="shared" si="4"/>
        <v>38949620.439999998</v>
      </c>
    </row>
    <row r="29" spans="1:12" x14ac:dyDescent="0.2">
      <c r="B29" s="25" t="s">
        <v>45</v>
      </c>
      <c r="C29" s="25" t="s">
        <v>46</v>
      </c>
      <c r="D29" s="26">
        <v>59478141</v>
      </c>
      <c r="E29" s="26">
        <f>41479622.06-2530001.35</f>
        <v>38949620.710000001</v>
      </c>
      <c r="F29" s="27">
        <f t="shared" si="3"/>
        <v>98427761.710000008</v>
      </c>
      <c r="G29" s="26">
        <v>98427761.439999998</v>
      </c>
      <c r="H29" s="26">
        <v>98427761.439999998</v>
      </c>
      <c r="I29" s="28">
        <f t="shared" si="7"/>
        <v>0.99999999725687139</v>
      </c>
      <c r="J29" s="29">
        <f t="shared" si="4"/>
        <v>38949620.439999998</v>
      </c>
    </row>
    <row r="30" spans="1:12" x14ac:dyDescent="0.2">
      <c r="B30" s="25" t="s">
        <v>47</v>
      </c>
      <c r="C30" s="25" t="s">
        <v>48</v>
      </c>
      <c r="D30" s="26">
        <v>59478141</v>
      </c>
      <c r="E30" s="26">
        <f t="shared" ref="E30:E33" si="13">41479622.06-2530001.35</f>
        <v>38949620.710000001</v>
      </c>
      <c r="F30" s="27">
        <f t="shared" si="3"/>
        <v>98427761.710000008</v>
      </c>
      <c r="G30" s="26">
        <v>98427761.439999998</v>
      </c>
      <c r="H30" s="26">
        <v>98427761.439999998</v>
      </c>
      <c r="I30" s="28">
        <f t="shared" si="7"/>
        <v>0.99999999725687139</v>
      </c>
      <c r="J30" s="29">
        <f t="shared" si="4"/>
        <v>38949620.439999998</v>
      </c>
    </row>
    <row r="31" spans="1:12" x14ac:dyDescent="0.2">
      <c r="B31" s="25" t="s">
        <v>49</v>
      </c>
      <c r="C31" s="25" t="s">
        <v>50</v>
      </c>
      <c r="D31" s="26">
        <v>59478141</v>
      </c>
      <c r="E31" s="26">
        <f t="shared" si="13"/>
        <v>38949620.710000001</v>
      </c>
      <c r="F31" s="27">
        <f t="shared" si="3"/>
        <v>98427761.710000008</v>
      </c>
      <c r="G31" s="26">
        <v>98427761.439999998</v>
      </c>
      <c r="H31" s="26">
        <v>98427761.439999998</v>
      </c>
      <c r="I31" s="28">
        <f t="shared" si="7"/>
        <v>0.99999999725687139</v>
      </c>
      <c r="J31" s="29">
        <f t="shared" si="4"/>
        <v>38949620.439999998</v>
      </c>
    </row>
    <row r="32" spans="1:12" x14ac:dyDescent="0.2">
      <c r="B32" s="25" t="s">
        <v>51</v>
      </c>
      <c r="C32" s="25" t="s">
        <v>52</v>
      </c>
      <c r="D32" s="26">
        <v>59478141</v>
      </c>
      <c r="E32" s="26">
        <f t="shared" si="13"/>
        <v>38949620.710000001</v>
      </c>
      <c r="F32" s="27">
        <f t="shared" si="3"/>
        <v>98427761.710000008</v>
      </c>
      <c r="G32" s="26">
        <v>98427761.439999998</v>
      </c>
      <c r="H32" s="26">
        <v>98427761.439999998</v>
      </c>
      <c r="I32" s="28">
        <f t="shared" si="7"/>
        <v>0.99999999725687139</v>
      </c>
      <c r="J32" s="29">
        <f t="shared" si="4"/>
        <v>38949620.439999998</v>
      </c>
    </row>
    <row r="33" spans="2:11" x14ac:dyDescent="0.2">
      <c r="B33" s="25" t="s">
        <v>53</v>
      </c>
      <c r="C33" s="25" t="s">
        <v>54</v>
      </c>
      <c r="D33" s="26">
        <v>59478141</v>
      </c>
      <c r="E33" s="26">
        <f t="shared" si="13"/>
        <v>38949620.710000001</v>
      </c>
      <c r="F33" s="27">
        <f t="shared" si="3"/>
        <v>98427761.710000008</v>
      </c>
      <c r="G33" s="26">
        <v>98427761.439999998</v>
      </c>
      <c r="H33" s="26">
        <v>98427761.439999998</v>
      </c>
      <c r="I33" s="28">
        <f t="shared" si="7"/>
        <v>0.99999999725687139</v>
      </c>
      <c r="J33" s="29">
        <f t="shared" si="4"/>
        <v>38949620.439999998</v>
      </c>
    </row>
    <row r="34" spans="2:11" x14ac:dyDescent="0.2">
      <c r="B34" s="19">
        <v>1.2</v>
      </c>
      <c r="C34" s="19" t="s">
        <v>55</v>
      </c>
      <c r="D34" s="20">
        <f>+D35</f>
        <v>15363000</v>
      </c>
      <c r="E34" s="20">
        <f>+E35</f>
        <v>4809560.75</v>
      </c>
      <c r="F34" s="22">
        <f t="shared" si="3"/>
        <v>20172560.75</v>
      </c>
      <c r="G34" s="20">
        <f>+G35</f>
        <v>20172560.75</v>
      </c>
      <c r="H34" s="20">
        <f>+H35</f>
        <v>20172560.75</v>
      </c>
      <c r="I34" s="23">
        <f t="shared" ref="I34:I42" si="14">+H34/F34</f>
        <v>1</v>
      </c>
      <c r="J34" s="24">
        <f t="shared" si="4"/>
        <v>4809560.75</v>
      </c>
    </row>
    <row r="35" spans="2:11" x14ac:dyDescent="0.2">
      <c r="B35" s="25" t="s">
        <v>56</v>
      </c>
      <c r="C35" s="25" t="s">
        <v>57</v>
      </c>
      <c r="D35" s="26">
        <v>15363000</v>
      </c>
      <c r="E35" s="26">
        <f>5096640.72-287079.97</f>
        <v>4809560.75</v>
      </c>
      <c r="F35" s="27">
        <f t="shared" si="3"/>
        <v>20172560.75</v>
      </c>
      <c r="G35" s="26">
        <f>15363000+4809560.75</f>
        <v>20172560.75</v>
      </c>
      <c r="H35" s="26">
        <f>15363000+4809560.75</f>
        <v>20172560.75</v>
      </c>
      <c r="I35" s="28">
        <f t="shared" si="14"/>
        <v>1</v>
      </c>
      <c r="J35" s="29">
        <f t="shared" si="4"/>
        <v>4809560.75</v>
      </c>
    </row>
    <row r="36" spans="2:11" x14ac:dyDescent="0.2">
      <c r="B36" s="25" t="s">
        <v>58</v>
      </c>
      <c r="C36" s="25" t="s">
        <v>46</v>
      </c>
      <c r="D36" s="26">
        <v>15363000</v>
      </c>
      <c r="E36" s="26">
        <f t="shared" ref="E36:E40" si="15">5096640.72-287079.97</f>
        <v>4809560.75</v>
      </c>
      <c r="F36" s="27">
        <f t="shared" si="3"/>
        <v>20172560.75</v>
      </c>
      <c r="G36" s="26">
        <f t="shared" ref="G36:H40" si="16">15363000+4809560.75</f>
        <v>20172560.75</v>
      </c>
      <c r="H36" s="26">
        <f t="shared" si="16"/>
        <v>20172560.75</v>
      </c>
      <c r="I36" s="28">
        <f t="shared" si="14"/>
        <v>1</v>
      </c>
      <c r="J36" s="29">
        <f t="shared" si="4"/>
        <v>4809560.75</v>
      </c>
    </row>
    <row r="37" spans="2:11" x14ac:dyDescent="0.2">
      <c r="B37" s="25" t="s">
        <v>59</v>
      </c>
      <c r="C37" s="25" t="s">
        <v>48</v>
      </c>
      <c r="D37" s="26">
        <v>15363000</v>
      </c>
      <c r="E37" s="26">
        <f t="shared" si="15"/>
        <v>4809560.75</v>
      </c>
      <c r="F37" s="27">
        <f t="shared" si="3"/>
        <v>20172560.75</v>
      </c>
      <c r="G37" s="26">
        <f t="shared" si="16"/>
        <v>20172560.75</v>
      </c>
      <c r="H37" s="26">
        <f t="shared" si="16"/>
        <v>20172560.75</v>
      </c>
      <c r="I37" s="28">
        <f t="shared" si="14"/>
        <v>1</v>
      </c>
      <c r="J37" s="29">
        <f t="shared" si="4"/>
        <v>4809560.75</v>
      </c>
    </row>
    <row r="38" spans="2:11" x14ac:dyDescent="0.2">
      <c r="B38" s="25" t="s">
        <v>60</v>
      </c>
      <c r="C38" s="25" t="s">
        <v>50</v>
      </c>
      <c r="D38" s="26">
        <v>15363000</v>
      </c>
      <c r="E38" s="26">
        <f t="shared" si="15"/>
        <v>4809560.75</v>
      </c>
      <c r="F38" s="27">
        <f t="shared" si="3"/>
        <v>20172560.75</v>
      </c>
      <c r="G38" s="26">
        <f t="shared" si="16"/>
        <v>20172560.75</v>
      </c>
      <c r="H38" s="26">
        <f t="shared" si="16"/>
        <v>20172560.75</v>
      </c>
      <c r="I38" s="28">
        <f t="shared" si="14"/>
        <v>1</v>
      </c>
      <c r="J38" s="29">
        <f t="shared" si="4"/>
        <v>4809560.75</v>
      </c>
    </row>
    <row r="39" spans="2:11" x14ac:dyDescent="0.2">
      <c r="B39" s="25" t="s">
        <v>61</v>
      </c>
      <c r="C39" s="25" t="s">
        <v>52</v>
      </c>
      <c r="D39" s="26">
        <v>15363000</v>
      </c>
      <c r="E39" s="26">
        <f t="shared" si="15"/>
        <v>4809560.75</v>
      </c>
      <c r="F39" s="27">
        <f t="shared" si="3"/>
        <v>20172560.75</v>
      </c>
      <c r="G39" s="26">
        <f t="shared" si="16"/>
        <v>20172560.75</v>
      </c>
      <c r="H39" s="26">
        <f t="shared" si="16"/>
        <v>20172560.75</v>
      </c>
      <c r="I39" s="28">
        <f t="shared" si="14"/>
        <v>1</v>
      </c>
      <c r="J39" s="29">
        <f t="shared" si="4"/>
        <v>4809560.75</v>
      </c>
    </row>
    <row r="40" spans="2:11" x14ac:dyDescent="0.2">
      <c r="B40" s="25" t="s">
        <v>62</v>
      </c>
      <c r="C40" s="25" t="s">
        <v>54</v>
      </c>
      <c r="D40" s="26">
        <v>15363000</v>
      </c>
      <c r="E40" s="26">
        <f t="shared" si="15"/>
        <v>4809560.75</v>
      </c>
      <c r="F40" s="27">
        <f t="shared" si="3"/>
        <v>20172560.75</v>
      </c>
      <c r="G40" s="26">
        <f t="shared" si="16"/>
        <v>20172560.75</v>
      </c>
      <c r="H40" s="26">
        <f t="shared" si="16"/>
        <v>20172560.75</v>
      </c>
      <c r="I40" s="28">
        <f t="shared" si="14"/>
        <v>1</v>
      </c>
      <c r="J40" s="29">
        <f t="shared" si="4"/>
        <v>4809560.75</v>
      </c>
    </row>
    <row r="41" spans="2:11" x14ac:dyDescent="0.2">
      <c r="B41" s="11" t="s">
        <v>63</v>
      </c>
      <c r="C41" s="11"/>
      <c r="D41" s="33">
        <f>+D9+D25</f>
        <v>85291141</v>
      </c>
      <c r="E41" s="33">
        <f t="shared" ref="E41:J41" si="17">+E9+E25</f>
        <v>55669652.530000001</v>
      </c>
      <c r="F41" s="33">
        <f t="shared" si="17"/>
        <v>140960793.53</v>
      </c>
      <c r="G41" s="33">
        <f t="shared" si="17"/>
        <v>133100664.67</v>
      </c>
      <c r="H41" s="33">
        <f t="shared" si="17"/>
        <v>133070722.98999999</v>
      </c>
      <c r="I41" s="54">
        <f>+H41/F41</f>
        <v>0.94402648890933771</v>
      </c>
      <c r="J41" s="33">
        <f t="shared" si="17"/>
        <v>47779581.989999995</v>
      </c>
    </row>
    <row r="42" spans="2:11" x14ac:dyDescent="0.2">
      <c r="H42" s="34" t="s">
        <v>64</v>
      </c>
      <c r="I42" s="35"/>
      <c r="J42" s="36">
        <f>IF(H41&gt;D41,H41-D41,0)</f>
        <v>47779581.989999995</v>
      </c>
    </row>
    <row r="43" spans="2:11" x14ac:dyDescent="0.2">
      <c r="D43" s="21"/>
    </row>
    <row r="46" spans="2:11" x14ac:dyDescent="0.2">
      <c r="E46" s="21"/>
    </row>
    <row r="48" spans="2:11" x14ac:dyDescent="0.2">
      <c r="B48" s="37" t="s">
        <v>65</v>
      </c>
      <c r="C48" s="37"/>
      <c r="D48" s="37"/>
      <c r="E48" s="37"/>
      <c r="F48" s="37"/>
      <c r="G48" s="37"/>
      <c r="H48" s="37"/>
      <c r="I48" s="37"/>
      <c r="J48" s="37"/>
      <c r="K48" s="38"/>
    </row>
    <row r="49" spans="2:11" x14ac:dyDescent="0.2">
      <c r="B49" s="39" t="s">
        <v>66</v>
      </c>
      <c r="C49" s="37"/>
      <c r="D49" s="37"/>
      <c r="E49" s="37"/>
      <c r="F49" s="37"/>
      <c r="G49" s="37"/>
      <c r="H49" s="37"/>
      <c r="I49" s="37"/>
      <c r="J49" s="37"/>
      <c r="K49" s="38"/>
    </row>
    <row r="50" spans="2:11" x14ac:dyDescent="0.2">
      <c r="B50" s="37"/>
      <c r="C50" s="37"/>
      <c r="D50" s="37"/>
      <c r="E50" s="37"/>
      <c r="F50" s="37"/>
      <c r="G50" s="37"/>
      <c r="H50" s="37"/>
      <c r="I50" s="37"/>
      <c r="J50" s="37"/>
      <c r="K50" s="38"/>
    </row>
    <row r="51" spans="2:11" x14ac:dyDescent="0.2">
      <c r="B51" s="37"/>
      <c r="C51" s="37"/>
      <c r="D51" s="37"/>
      <c r="E51" s="37"/>
      <c r="F51" s="37"/>
      <c r="G51" s="37"/>
      <c r="H51" s="37"/>
      <c r="I51" s="37"/>
      <c r="J51" s="37"/>
      <c r="K51" s="38"/>
    </row>
    <row r="52" spans="2:11" x14ac:dyDescent="0.2">
      <c r="B52" s="37"/>
      <c r="C52" s="37"/>
      <c r="D52" s="37"/>
      <c r="E52" s="37"/>
      <c r="F52" s="37"/>
      <c r="G52" s="37"/>
      <c r="H52" s="37"/>
      <c r="I52" s="37"/>
      <c r="J52" s="37"/>
      <c r="K52" s="38"/>
    </row>
    <row r="53" spans="2:11" x14ac:dyDescent="0.2">
      <c r="B53" s="40"/>
      <c r="C53" s="41"/>
      <c r="D53" s="42"/>
      <c r="F53" s="40"/>
      <c r="G53" s="43"/>
      <c r="H53" s="43"/>
      <c r="I53" s="43"/>
      <c r="J53" s="42"/>
      <c r="K53" s="44"/>
    </row>
    <row r="54" spans="2:11" x14ac:dyDescent="0.2">
      <c r="B54" s="40"/>
      <c r="C54" s="45"/>
      <c r="D54" s="46"/>
      <c r="F54" s="47"/>
      <c r="G54" s="48"/>
      <c r="H54" s="48"/>
      <c r="I54" s="48"/>
      <c r="J54" s="49"/>
      <c r="K54" s="49"/>
    </row>
    <row r="55" spans="2:11" x14ac:dyDescent="0.2">
      <c r="B55" s="40"/>
      <c r="C55" s="50" t="s">
        <v>67</v>
      </c>
      <c r="D55" s="50"/>
      <c r="G55" s="51" t="s">
        <v>68</v>
      </c>
      <c r="H55" s="51"/>
      <c r="I55" s="51"/>
      <c r="J55" s="49"/>
      <c r="K55" s="49"/>
    </row>
    <row r="56" spans="2:11" x14ac:dyDescent="0.2">
      <c r="B56" s="40"/>
      <c r="C56" s="40"/>
      <c r="D56" s="40"/>
      <c r="F56" s="40"/>
      <c r="G56" s="40"/>
      <c r="H56" s="40"/>
      <c r="I56" s="40"/>
      <c r="J56" s="40"/>
      <c r="K56" s="38"/>
    </row>
    <row r="62" spans="2:11" ht="15" x14ac:dyDescent="0.25">
      <c r="B62" s="40"/>
      <c r="C62" s="40"/>
      <c r="D62" s="40"/>
      <c r="E62" s="40"/>
      <c r="F62" s="40"/>
      <c r="G62" s="40"/>
      <c r="H62" s="40"/>
      <c r="I62" s="40"/>
    </row>
  </sheetData>
  <mergeCells count="10">
    <mergeCell ref="H42:I42"/>
    <mergeCell ref="G53:I53"/>
    <mergeCell ref="G54:I54"/>
    <mergeCell ref="G55:I55"/>
    <mergeCell ref="B1:J1"/>
    <mergeCell ref="B2:J2"/>
    <mergeCell ref="B3:J3"/>
    <mergeCell ref="B4:J4"/>
    <mergeCell ref="B7:C7"/>
    <mergeCell ref="B8:C8"/>
  </mergeCells>
  <pageMargins left="0.31496062992125984" right="0.31496062992125984" top="0.74803149606299213" bottom="0.74803149606299213" header="0.31496062992125984" footer="0.31496062992125984"/>
  <pageSetup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2020-02-07T20:24:30Z</cp:lastPrinted>
  <dcterms:created xsi:type="dcterms:W3CDTF">2020-02-07T20:20:15Z</dcterms:created>
  <dcterms:modified xsi:type="dcterms:W3CDTF">2020-02-07T20:30:57Z</dcterms:modified>
</cp:coreProperties>
</file>